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715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comments2.xml><?xml version="1.0" encoding="utf-8"?>
<comments xmlns="http://schemas.openxmlformats.org/spreadsheetml/2006/main">
  <authors>
    <author>jv</author>
  </authors>
  <commentList>
    <comment ref="A1" authorId="0">
      <text>
        <r>
          <rPr>
            <b/>
            <sz val="12"/>
            <color indexed="48"/>
            <rFont val="Pegasus"/>
            <family val="0"/>
          </rPr>
          <t xml:space="preserve">                                           </t>
        </r>
        <r>
          <rPr>
            <b/>
            <sz val="12"/>
            <color indexed="62"/>
            <rFont val="Pegasus"/>
            <family val="0"/>
          </rPr>
          <t xml:space="preserve"> </t>
        </r>
        <r>
          <rPr>
            <b/>
            <sz val="20"/>
            <color indexed="62"/>
            <rFont val="Pegasus"/>
            <family val="0"/>
          </rPr>
          <t>Escritores Americanos y Europeos</t>
        </r>
        <r>
          <rPr>
            <b/>
            <sz val="12"/>
            <color indexed="48"/>
            <rFont val="Pegasus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<sst xmlns="http://schemas.openxmlformats.org/spreadsheetml/2006/main" count="80" uniqueCount="57">
  <si>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>jorge amado</t>
  </si>
  <si>
    <t>isaac asimov</t>
  </si>
  <si>
    <t>federico andahazi</t>
  </si>
  <si>
    <t>manuel puig</t>
  </si>
  <si>
    <t>ernesto sabato</t>
  </si>
  <si>
    <t>gabriel garcia marquez</t>
  </si>
  <si>
    <t>mario vargas llosa</t>
  </si>
  <si>
    <t>ray bradbury</t>
  </si>
  <si>
    <t>jose saramago</t>
  </si>
  <si>
    <t>john steinbeck</t>
  </si>
  <si>
    <t>joanne rowling</t>
  </si>
  <si>
    <t>camilo jose cela</t>
  </si>
  <si>
    <t>augusto roa bastos</t>
  </si>
  <si>
    <t>pablo neruda</t>
  </si>
  <si>
    <t>oscar wilde</t>
  </si>
  <si>
    <t>octavio paz</t>
  </si>
  <si>
    <t>arthur clarke</t>
  </si>
  <si>
    <t>gabriela mistral</t>
  </si>
  <si>
    <t>juan rulfo</t>
  </si>
  <si>
    <t>paulo coelho</t>
  </si>
  <si>
    <t>stephen king</t>
  </si>
  <si>
    <t>mario benedetti</t>
  </si>
  <si>
    <t>philip jose farmer</t>
  </si>
  <si>
    <t>gunter grass</t>
  </si>
  <si>
    <t>ernest hemingway</t>
  </si>
  <si>
    <t>adolfo bioy casares</t>
  </si>
  <si>
    <t>agatha christie</t>
  </si>
  <si>
    <t>alfonsina storni</t>
  </si>
  <si>
    <t>isabel allende</t>
  </si>
  <si>
    <t>tom clancy</t>
  </si>
  <si>
    <t>antoine de saint exupery</t>
  </si>
  <si>
    <t>thomas harris</t>
  </si>
  <si>
    <t>juana de ibarbourou</t>
  </si>
  <si>
    <t>dan brown</t>
  </si>
  <si>
    <t>horacio quiroga</t>
  </si>
  <si>
    <t>juan ramon jimenez</t>
  </si>
  <si>
    <t>julio verne</t>
  </si>
  <si>
    <t>robin cook</t>
  </si>
  <si>
    <t>maria elena walsh</t>
  </si>
  <si>
    <t>jorge luis borges</t>
  </si>
  <si>
    <t>brasil</t>
  </si>
  <si>
    <t>rusia</t>
  </si>
  <si>
    <t>argentina</t>
  </si>
  <si>
    <t>estados unidos</t>
  </si>
  <si>
    <t>colombia</t>
  </si>
  <si>
    <t>peru</t>
  </si>
  <si>
    <t>portugal</t>
  </si>
  <si>
    <t>inglaterra</t>
  </si>
  <si>
    <t>españa</t>
  </si>
  <si>
    <t>paraguay</t>
  </si>
  <si>
    <t>chile</t>
  </si>
  <si>
    <t>irlanda</t>
  </si>
  <si>
    <t>mexico</t>
  </si>
  <si>
    <t>uruguay</t>
  </si>
  <si>
    <t>alemania</t>
  </si>
  <si>
    <t>suiza</t>
  </si>
  <si>
    <t>francia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</si>
</sst>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2"/>
      <color indexed="18"/>
      <name val="Arial"/>
      <family val="2"/>
    </font>
    <font>
      <sz val="14"/>
      <name val="Expos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9"/>
      <name val="Arial Black"/>
      <family val="2"/>
    </font>
    <font>
      <sz val="26"/>
      <color indexed="9"/>
      <name val="Arial Black"/>
      <family val="2"/>
    </font>
    <font>
      <b/>
      <sz val="12"/>
      <color indexed="48"/>
      <name val="Pegasus"/>
      <family val="0"/>
    </font>
    <font>
      <b/>
      <sz val="12"/>
      <color indexed="62"/>
      <name val="Pegasus"/>
      <family val="0"/>
    </font>
    <font>
      <b/>
      <sz val="20"/>
      <color indexed="62"/>
      <name val="Pegasus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top"/>
      <protection hidden="1"/>
    </xf>
    <xf numFmtId="0" fontId="0" fillId="5" borderId="1" xfId="0" applyFont="1" applyFill="1" applyBorder="1" applyAlignment="1" applyProtection="1">
      <alignment horizontal="center" shrinkToFi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9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9.jpeg" /><Relationship Id="rId7" Type="http://schemas.openxmlformats.org/officeDocument/2006/relationships/image" Target="../media/image22.jpeg" /><Relationship Id="rId8" Type="http://schemas.openxmlformats.org/officeDocument/2006/relationships/image" Target="../media/image27.jpeg" /><Relationship Id="rId9" Type="http://schemas.openxmlformats.org/officeDocument/2006/relationships/image" Target="../media/image1.jpeg" /><Relationship Id="rId10" Type="http://schemas.openxmlformats.org/officeDocument/2006/relationships/image" Target="../media/image2.jpeg" /><Relationship Id="rId11" Type="http://schemas.openxmlformats.org/officeDocument/2006/relationships/image" Target="../media/image3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Relationship Id="rId15" Type="http://schemas.openxmlformats.org/officeDocument/2006/relationships/image" Target="../media/image10.jpeg" /><Relationship Id="rId16" Type="http://schemas.openxmlformats.org/officeDocument/2006/relationships/image" Target="../media/image11.jpeg" /><Relationship Id="rId17" Type="http://schemas.openxmlformats.org/officeDocument/2006/relationships/image" Target="../media/image12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13.jpeg" /><Relationship Id="rId26" Type="http://schemas.openxmlformats.org/officeDocument/2006/relationships/image" Target="../media/image29.jpeg" /><Relationship Id="rId27" Type="http://schemas.openxmlformats.org/officeDocument/2006/relationships/image" Target="../media/image30.jpeg" /><Relationship Id="rId28" Type="http://schemas.openxmlformats.org/officeDocument/2006/relationships/image" Target="../media/image31.jpeg" /><Relationship Id="rId29" Type="http://schemas.openxmlformats.org/officeDocument/2006/relationships/image" Target="../media/image25.jpeg" /><Relationship Id="rId30" Type="http://schemas.openxmlformats.org/officeDocument/2006/relationships/image" Target="../media/image26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28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0</xdr:colOff>
      <xdr:row>11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44780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1514475</xdr:colOff>
      <xdr:row>10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44780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28575</xdr:colOff>
      <xdr:row>23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638550"/>
          <a:ext cx="1543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9525</xdr:colOff>
      <xdr:row>37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5829300"/>
          <a:ext cx="152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9525</xdr:colOff>
      <xdr:row>37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5829300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50</xdr:row>
      <xdr:rowOff>9525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8020050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1524000</xdr:colOff>
      <xdr:row>62</xdr:row>
      <xdr:rowOff>152400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1021080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10</xdr:row>
      <xdr:rowOff>142875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1447800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1485900</xdr:colOff>
      <xdr:row>23</xdr:row>
      <xdr:rowOff>152400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3638550"/>
          <a:ext cx="1485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9525</xdr:colOff>
      <xdr:row>10</xdr:row>
      <xdr:rowOff>152400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4780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0</xdr:colOff>
      <xdr:row>10</xdr:row>
      <xdr:rowOff>152400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28775" y="1447800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1476375</xdr:colOff>
      <xdr:row>23</xdr:row>
      <xdr:rowOff>142875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63855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1524000</xdr:colOff>
      <xdr:row>23</xdr:row>
      <xdr:rowOff>142875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28775" y="3638550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23</xdr:row>
      <xdr:rowOff>152400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76600" y="363855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36</xdr:row>
      <xdr:rowOff>152400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82930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0</xdr:colOff>
      <xdr:row>36</xdr:row>
      <xdr:rowOff>142875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28775" y="5829300"/>
          <a:ext cx="1533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0</xdr:colOff>
      <xdr:row>36</xdr:row>
      <xdr:rowOff>142875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829300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9525</xdr:colOff>
      <xdr:row>49</xdr:row>
      <xdr:rowOff>142875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28775" y="8020050"/>
          <a:ext cx="1543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0</xdr:colOff>
      <xdr:row>49</xdr:row>
      <xdr:rowOff>152400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02005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5</xdr:col>
      <xdr:colOff>9525</xdr:colOff>
      <xdr:row>49</xdr:row>
      <xdr:rowOff>152400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802005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9525</xdr:colOff>
      <xdr:row>49</xdr:row>
      <xdr:rowOff>152400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34150" y="8020050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0</xdr:colOff>
      <xdr:row>62</xdr:row>
      <xdr:rowOff>152400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021080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0</xdr:colOff>
      <xdr:row>62</xdr:row>
      <xdr:rowOff>152400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76600" y="1021080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9525</xdr:colOff>
      <xdr:row>62</xdr:row>
      <xdr:rowOff>142875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05375" y="10210800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</xdr:colOff>
      <xdr:row>62</xdr:row>
      <xdr:rowOff>152400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34150" y="10210800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68</xdr:row>
      <xdr:rowOff>0</xdr:rowOff>
    </xdr:from>
    <xdr:to>
      <xdr:col>2</xdr:col>
      <xdr:colOff>1524000</xdr:colOff>
      <xdr:row>76</xdr:row>
      <xdr:rowOff>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0" y="12401550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1485900</xdr:colOff>
      <xdr:row>75</xdr:row>
      <xdr:rowOff>152400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76600" y="12401550"/>
          <a:ext cx="1485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0</xdr:colOff>
      <xdr:row>75</xdr:row>
      <xdr:rowOff>161925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05375" y="1240155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1514475</xdr:colOff>
      <xdr:row>75</xdr:row>
      <xdr:rowOff>161925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534150" y="1240155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</xdr:col>
      <xdr:colOff>0</xdr:colOff>
      <xdr:row>88</xdr:row>
      <xdr:rowOff>161925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459230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3</xdr:col>
      <xdr:colOff>0</xdr:colOff>
      <xdr:row>88</xdr:row>
      <xdr:rowOff>152400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28775" y="14592300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1495425</xdr:colOff>
      <xdr:row>88</xdr:row>
      <xdr:rowOff>152400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76600" y="14592300"/>
          <a:ext cx="1495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0</xdr:colOff>
      <xdr:row>88</xdr:row>
      <xdr:rowOff>161925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905375" y="1459230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1514475</xdr:colOff>
      <xdr:row>88</xdr:row>
      <xdr:rowOff>152400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534150" y="1459230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1495425</xdr:colOff>
      <xdr:row>101</xdr:row>
      <xdr:rowOff>152400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6783050"/>
          <a:ext cx="1495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1524000</xdr:colOff>
      <xdr:row>102</xdr:row>
      <xdr:rowOff>0</xdr:rowOff>
    </xdr:to>
    <xdr:pic>
      <xdr:nvPicPr>
        <xdr:cNvPr id="36" name="Picture 6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28775" y="16783050"/>
          <a:ext cx="152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5</xdr:col>
      <xdr:colOff>0</xdr:colOff>
      <xdr:row>101</xdr:row>
      <xdr:rowOff>152400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76600" y="1678305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1476375</xdr:colOff>
      <xdr:row>75</xdr:row>
      <xdr:rowOff>161925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2401550"/>
          <a:ext cx="1476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7</xdr:col>
      <xdr:colOff>0</xdr:colOff>
      <xdr:row>101</xdr:row>
      <xdr:rowOff>152400</xdr:rowOff>
    </xdr:to>
    <xdr:pic>
      <xdr:nvPicPr>
        <xdr:cNvPr id="39" name="Picture 7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905375" y="1678305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1514475</xdr:colOff>
      <xdr:row>101</xdr:row>
      <xdr:rowOff>152400</xdr:rowOff>
    </xdr:to>
    <xdr:pic>
      <xdr:nvPicPr>
        <xdr:cNvPr id="40" name="Picture 7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534150" y="1678305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22.7109375" style="0" customWidth="1"/>
    <col min="2" max="2" width="1.7109375" style="0" customWidth="1"/>
    <col min="3" max="3" width="23.0039062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22.8515625" style="0" customWidth="1"/>
    <col min="10" max="10" width="2.7109375" style="14" customWidth="1"/>
    <col min="11" max="11" width="16.28125" style="0" hidden="1" customWidth="1"/>
    <col min="12" max="16384" width="0" style="0" hidden="1" customWidth="1"/>
  </cols>
  <sheetData>
    <row r="1" spans="1:10" s="1" customFormat="1" ht="74.25" customHeight="1">
      <c r="A1" s="2"/>
      <c r="B1" s="3"/>
      <c r="C1" s="3"/>
      <c r="D1" s="3"/>
      <c r="E1" s="3"/>
      <c r="F1" s="3"/>
      <c r="G1" s="3"/>
      <c r="H1" s="3"/>
      <c r="I1" s="11"/>
      <c r="J1" s="16"/>
    </row>
    <row r="2" spans="1:11" ht="24" customHeight="1">
      <c r="A2" s="4"/>
      <c r="B2" s="5"/>
      <c r="C2" s="5"/>
      <c r="D2" s="5"/>
      <c r="E2" s="6"/>
      <c r="F2" s="5"/>
      <c r="G2" s="7"/>
      <c r="H2" s="5"/>
      <c r="I2" s="5"/>
      <c r="J2" s="17"/>
      <c r="K2" s="9"/>
    </row>
    <row r="3" spans="1:11" ht="15.75">
      <c r="A3" s="8">
        <v>1</v>
      </c>
      <c r="B3" s="9"/>
      <c r="C3" s="8">
        <v>2</v>
      </c>
      <c r="D3" s="9"/>
      <c r="E3" s="8">
        <v>3</v>
      </c>
      <c r="F3" s="9"/>
      <c r="G3" s="8">
        <v>4</v>
      </c>
      <c r="H3" s="9"/>
      <c r="I3" s="8">
        <v>5</v>
      </c>
      <c r="J3" s="18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17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17"/>
      <c r="K5" s="9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17"/>
      <c r="K6" s="9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17"/>
      <c r="K7" s="9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17"/>
      <c r="K8" s="9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17"/>
      <c r="K9" s="9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17"/>
      <c r="K10" s="9"/>
    </row>
    <row r="11" spans="1:11" ht="13.5" thickBot="1">
      <c r="A11" s="9"/>
      <c r="B11" s="9"/>
      <c r="C11" s="9"/>
      <c r="D11" s="9"/>
      <c r="E11" s="9"/>
      <c r="F11" s="9"/>
      <c r="G11" s="9"/>
      <c r="H11" s="9"/>
      <c r="I11" s="9"/>
      <c r="J11" s="17"/>
      <c r="K11" s="9"/>
    </row>
    <row r="12" spans="1:10" ht="13.5" thickBot="1">
      <c r="A12" s="12" t="s">
        <v>0</v>
      </c>
      <c r="B12" s="9"/>
      <c r="C12" s="12" t="s">
        <v>1</v>
      </c>
      <c r="D12" s="9"/>
      <c r="E12" s="12" t="s">
        <v>2</v>
      </c>
      <c r="F12" s="9"/>
      <c r="G12" s="12" t="s">
        <v>3</v>
      </c>
      <c r="H12" s="9"/>
      <c r="I12" s="12" t="s">
        <v>4</v>
      </c>
      <c r="J12" s="15"/>
    </row>
    <row r="13" spans="1:12" ht="13.5" thickBot="1">
      <c r="A13" s="10" t="str">
        <f>IF(A12="jorge amado","CORRECTO!",IF(ISNA(MATCH("*amado",A12,0)),"MAL","CASI"))</f>
        <v>CORRECTO!</v>
      </c>
      <c r="B13" s="9"/>
      <c r="C13" s="10" t="str">
        <f>IF(C12="isaac asimov","CORRECTO!",IF(ISNA(MATCH("*asimov",C12,0)),"MAL","CASI"))</f>
        <v>CORRECTO!</v>
      </c>
      <c r="D13" s="9"/>
      <c r="E13" s="10" t="str">
        <f>IF(E12="federico andahazi","CORRECTO!",IF(ISNA(MATCH("*andahazi",E12,0)),"MAL","CASI"))</f>
        <v>CORRECTO!</v>
      </c>
      <c r="F13" s="9"/>
      <c r="G13" s="10" t="str">
        <f>IF(G12="manuel puig","CORRECTO!",IF(ISNA(MATCH("*puig",G12,0)),"MAL","CASI"))</f>
        <v>CORRECTO!</v>
      </c>
      <c r="H13" s="9"/>
      <c r="I13" s="10" t="str">
        <f>IF(I12="ernesto sabato","CORRECTO!",IF(ISNA(MATCH("*sabato",I12,0)),"MAL","CASI"))</f>
        <v>CORRECTO!</v>
      </c>
      <c r="J13" s="19"/>
      <c r="K13">
        <f>COUNTIF(A13:I13,"CORRECTO!")</f>
        <v>5</v>
      </c>
      <c r="L13">
        <f>COUNTIF(A13:G13:I13,"CORRECTO!")</f>
        <v>5</v>
      </c>
    </row>
    <row r="14" spans="1:10" ht="13.5" thickBot="1">
      <c r="A14" s="13" t="s">
        <v>40</v>
      </c>
      <c r="B14" s="9"/>
      <c r="C14" s="13" t="s">
        <v>41</v>
      </c>
      <c r="D14" s="9"/>
      <c r="E14" s="13" t="s">
        <v>42</v>
      </c>
      <c r="F14" s="9"/>
      <c r="G14" s="13" t="s">
        <v>42</v>
      </c>
      <c r="H14" s="9"/>
      <c r="I14" s="13" t="s">
        <v>42</v>
      </c>
      <c r="J14" s="19"/>
    </row>
    <row r="15" spans="1:12" ht="13.5" thickBot="1">
      <c r="A15" s="10" t="str">
        <f>IF(A14="brasil","CORRECTO!","MAL")</f>
        <v>CORRECTO!</v>
      </c>
      <c r="B15" s="9"/>
      <c r="C15" s="10" t="str">
        <f>IF(C14="rusia","CORRECTO!","MAL")</f>
        <v>CORRECTO!</v>
      </c>
      <c r="D15" s="9"/>
      <c r="E15" s="10" t="str">
        <f>IF(E14="argentina","CORRECTO!","MAL")</f>
        <v>CORRECTO!</v>
      </c>
      <c r="F15" s="9"/>
      <c r="G15" s="10" t="str">
        <f>IF(G14="argentina","CORRECTO!","MAL")</f>
        <v>CORRECTO!</v>
      </c>
      <c r="H15" s="9"/>
      <c r="I15" s="10" t="str">
        <f>IF(I14="argentina","CORRECTO!","MAL")</f>
        <v>CORRECTO!</v>
      </c>
      <c r="J15" s="19"/>
      <c r="K15">
        <f>COUNTIF(A15:I15,"CORRECTO!")</f>
        <v>5</v>
      </c>
      <c r="L15">
        <f>COUNTIF(A15:G15:I15,"CORRECTO!")</f>
        <v>5</v>
      </c>
    </row>
    <row r="16" spans="1:10" ht="15.75">
      <c r="A16" s="8">
        <v>6</v>
      </c>
      <c r="B16" s="9"/>
      <c r="C16" s="8">
        <v>7</v>
      </c>
      <c r="D16" s="9"/>
      <c r="E16" s="8">
        <v>8</v>
      </c>
      <c r="F16" s="9"/>
      <c r="G16" s="8">
        <v>9</v>
      </c>
      <c r="H16" s="9"/>
      <c r="I16" s="8">
        <v>10</v>
      </c>
      <c r="J16" s="18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17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17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17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17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17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17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17"/>
    </row>
    <row r="24" spans="1:10" ht="13.5" thickBot="1">
      <c r="A24" s="9"/>
      <c r="B24" s="9"/>
      <c r="C24" s="9"/>
      <c r="D24" s="9"/>
      <c r="E24" s="9"/>
      <c r="F24" s="9"/>
      <c r="G24" s="9"/>
      <c r="H24" s="9"/>
      <c r="I24" s="9"/>
      <c r="J24" s="17"/>
    </row>
    <row r="25" spans="1:10" ht="13.5" thickBot="1">
      <c r="A25" s="12" t="s">
        <v>9</v>
      </c>
      <c r="B25" s="9"/>
      <c r="C25" s="12" t="s">
        <v>8</v>
      </c>
      <c r="D25" s="9"/>
      <c r="E25" s="12" t="s">
        <v>7</v>
      </c>
      <c r="F25" s="9"/>
      <c r="G25" s="12" t="s">
        <v>6</v>
      </c>
      <c r="H25" s="9"/>
      <c r="I25" s="12" t="s">
        <v>5</v>
      </c>
      <c r="J25" s="15"/>
    </row>
    <row r="26" spans="1:12" ht="13.5" thickBot="1">
      <c r="A26" s="10" t="str">
        <f>IF(A25="john steinbeck","CORRECTO!",IF(ISNA(MATCH("*steinbeck",A25,0)),"MAL","CASI"))</f>
        <v>CORRECTO!</v>
      </c>
      <c r="B26" s="9"/>
      <c r="C26" s="10" t="str">
        <f>IF(C25="jose saramago","CORRECTO!",IF(ISNA(MATCH("*saramago",C25,0)),"MAL","CASI"))</f>
        <v>CORRECTO!</v>
      </c>
      <c r="D26" s="9"/>
      <c r="E26" s="10" t="str">
        <f>IF(E25="ray bradbury","CORRECTO!",IF(ISNA(MATCH("*bradbury",E25,0)),"MAL","CASI"))</f>
        <v>CORRECTO!</v>
      </c>
      <c r="F26" s="9"/>
      <c r="G26" s="10" t="str">
        <f>IF(G25="mario vargas llosa","CORRECTO!",IF(ISNA(MATCH("*vargas llosa",G25,0)),"MAL","CASI"))</f>
        <v>CORRECTO!</v>
      </c>
      <c r="H26" s="9"/>
      <c r="I26" s="10" t="str">
        <f>IF(I25="gabriel garcia marquez","CORRECTO!",IF(ISNA(MATCH("*garcia marquez",I25,0)),"MAL","CASI"))</f>
        <v>CORRECTO!</v>
      </c>
      <c r="J26" s="19"/>
      <c r="K26">
        <f>COUNTIF(A26:I26,"CORRECTO!")</f>
        <v>5</v>
      </c>
      <c r="L26">
        <f>COUNTIF(A26:G26:I26,"CORRECTO!")</f>
        <v>5</v>
      </c>
    </row>
    <row r="27" spans="1:10" ht="13.5" thickBot="1">
      <c r="A27" s="13" t="s">
        <v>43</v>
      </c>
      <c r="B27" s="9"/>
      <c r="C27" s="13" t="s">
        <v>46</v>
      </c>
      <c r="D27" s="9"/>
      <c r="E27" s="13" t="s">
        <v>43</v>
      </c>
      <c r="F27" s="9"/>
      <c r="G27" s="13" t="s">
        <v>45</v>
      </c>
      <c r="H27" s="9"/>
      <c r="I27" s="13" t="s">
        <v>44</v>
      </c>
      <c r="J27" s="19"/>
    </row>
    <row r="28" spans="1:12" ht="13.5" thickBot="1">
      <c r="A28" s="10" t="str">
        <f>IF(A27="estados unidos","CORRECTO!","MAL")</f>
        <v>CORRECTO!</v>
      </c>
      <c r="B28" s="9"/>
      <c r="C28" s="10" t="str">
        <f>IF(C27="portugal","CORRECTO!","MAL")</f>
        <v>CORRECTO!</v>
      </c>
      <c r="D28" s="9"/>
      <c r="E28" s="10" t="str">
        <f>IF(E27="estados unidos","CORRECTO!","MAL")</f>
        <v>CORRECTO!</v>
      </c>
      <c r="F28" s="9"/>
      <c r="G28" s="10" t="str">
        <f>IF(G27="peru","CORRECTO!","MAL")</f>
        <v>CORRECTO!</v>
      </c>
      <c r="H28" s="9"/>
      <c r="I28" s="10" t="str">
        <f>IF(I27="colombia","CORRECTO!","MAL")</f>
        <v>CORRECTO!</v>
      </c>
      <c r="J28" s="19"/>
      <c r="K28">
        <f>COUNTIF(A28:I28,"CORRECTO!")</f>
        <v>5</v>
      </c>
      <c r="L28">
        <f>COUNTIF(A28:G28:I28,"CORRECTO!")</f>
        <v>5</v>
      </c>
    </row>
    <row r="29" spans="1:10" ht="15.75">
      <c r="A29" s="8">
        <v>11</v>
      </c>
      <c r="B29" s="9"/>
      <c r="C29" s="8">
        <v>12</v>
      </c>
      <c r="D29" s="9"/>
      <c r="E29" s="8">
        <v>13</v>
      </c>
      <c r="F29" s="9"/>
      <c r="G29" s="8">
        <v>14</v>
      </c>
      <c r="H29" s="9"/>
      <c r="I29" s="8">
        <v>15</v>
      </c>
      <c r="J29" s="18"/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17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17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17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17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17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17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17"/>
    </row>
    <row r="37" spans="1:10" ht="13.5" thickBot="1">
      <c r="A37" s="9"/>
      <c r="B37" s="9"/>
      <c r="C37" s="9"/>
      <c r="D37" s="9"/>
      <c r="E37" s="9"/>
      <c r="F37" s="9"/>
      <c r="G37" s="9"/>
      <c r="H37" s="9"/>
      <c r="I37" s="9"/>
      <c r="J37" s="17"/>
    </row>
    <row r="38" spans="1:10" ht="13.5" thickBot="1">
      <c r="A38" s="12" t="s">
        <v>10</v>
      </c>
      <c r="B38" s="9"/>
      <c r="C38" s="12" t="s">
        <v>11</v>
      </c>
      <c r="D38" s="9"/>
      <c r="E38" s="12" t="s">
        <v>12</v>
      </c>
      <c r="F38" s="9"/>
      <c r="G38" s="12" t="s">
        <v>13</v>
      </c>
      <c r="H38" s="9"/>
      <c r="I38" s="12" t="s">
        <v>14</v>
      </c>
      <c r="J38" s="15"/>
    </row>
    <row r="39" spans="1:12" ht="13.5" thickBot="1">
      <c r="A39" s="10" t="str">
        <f>IF(A38="joanne rowling","CORRECTO!",IF(ISNA(MATCH("*rowling",A38,0)),"MAL","CASI"))</f>
        <v>CORRECTO!</v>
      </c>
      <c r="B39" s="9"/>
      <c r="C39" s="10" t="str">
        <f>IF(C38="camilo jose cela","CORRECTO!",IF(ISNA(MATCH("*jose cela",C38,0)),"MAL","CASI"))</f>
        <v>CORRECTO!</v>
      </c>
      <c r="D39" s="9"/>
      <c r="E39" s="10" t="str">
        <f>IF(E38="augusto roa bastos","CORRECTO!",IF(ISNA(MATCH("*roa bastos",E38,0)),"MAL","CASI"))</f>
        <v>CORRECTO!</v>
      </c>
      <c r="F39" s="9"/>
      <c r="G39" s="10" t="str">
        <f>IF(G38="pablo neruda","CORRECTO!",IF(ISNA(MATCH("*neruda",G38,0)),"MAL","CASI"))</f>
        <v>CORRECTO!</v>
      </c>
      <c r="H39" s="9"/>
      <c r="I39" s="10" t="str">
        <f>IF(I38="oscar wilde","CORRECTO!",IF(ISNA(MATCH("*wilde",I38,0)),"MAL","CASI"))</f>
        <v>CORRECTO!</v>
      </c>
      <c r="J39" s="19"/>
      <c r="K39">
        <f>COUNTIF(A39:I39,"CORRECTO!")</f>
        <v>5</v>
      </c>
      <c r="L39">
        <f>COUNTIF(A39:G39:I39,"CORRECTO!")</f>
        <v>5</v>
      </c>
    </row>
    <row r="40" spans="1:10" ht="13.5" thickBot="1">
      <c r="A40" s="13" t="s">
        <v>47</v>
      </c>
      <c r="B40" s="9"/>
      <c r="C40" s="13" t="s">
        <v>48</v>
      </c>
      <c r="D40" s="9"/>
      <c r="E40" s="13" t="s">
        <v>49</v>
      </c>
      <c r="F40" s="9"/>
      <c r="G40" s="13" t="s">
        <v>50</v>
      </c>
      <c r="H40" s="9"/>
      <c r="I40" s="13" t="s">
        <v>51</v>
      </c>
      <c r="J40" s="19"/>
    </row>
    <row r="41" spans="1:11" ht="13.5" thickBot="1">
      <c r="A41" s="10" t="str">
        <f>IF(A40="inglaterra","CORRECTO!","MAL")</f>
        <v>CORRECTO!</v>
      </c>
      <c r="B41" s="9"/>
      <c r="C41" s="10" t="str">
        <f>IF(C40="españa","CORRECTO!","MAL")</f>
        <v>CORRECTO!</v>
      </c>
      <c r="D41" s="9"/>
      <c r="E41" s="10" t="str">
        <f>IF(E40="paraguay","CORRECTO!","MAL")</f>
        <v>CORRECTO!</v>
      </c>
      <c r="F41" s="9"/>
      <c r="G41" s="10" t="str">
        <f>IF(G40="chile","CORRECTO!","MAL")</f>
        <v>CORRECTO!</v>
      </c>
      <c r="H41" s="9"/>
      <c r="I41" s="10" t="str">
        <f>IF(I40="irlanda","CORRECTO!","MAL")</f>
        <v>CORRECTO!</v>
      </c>
      <c r="J41" s="19"/>
      <c r="K41">
        <f>COUNTIF(A41:I41,"CORRECTO!")</f>
        <v>5</v>
      </c>
    </row>
    <row r="42" spans="1:10" ht="15.75">
      <c r="A42" s="8">
        <v>16</v>
      </c>
      <c r="B42" s="9"/>
      <c r="C42" s="8">
        <v>17</v>
      </c>
      <c r="D42" s="9"/>
      <c r="E42" s="8">
        <v>18</v>
      </c>
      <c r="F42" s="9"/>
      <c r="G42" s="8">
        <v>19</v>
      </c>
      <c r="H42" s="9"/>
      <c r="I42" s="8">
        <v>20</v>
      </c>
      <c r="J42" s="18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17"/>
    </row>
    <row r="44" spans="1:10" ht="12.75">
      <c r="A44" s="9"/>
      <c r="B44" s="9"/>
      <c r="C44" s="9"/>
      <c r="D44" s="9"/>
      <c r="E44" s="9"/>
      <c r="F44" s="9"/>
      <c r="G44" s="9"/>
      <c r="H44" s="9"/>
      <c r="I44" s="9"/>
      <c r="J44" s="17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17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17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17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17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17"/>
    </row>
    <row r="50" spans="1:10" ht="13.5" thickBot="1">
      <c r="A50" s="9"/>
      <c r="B50" s="9"/>
      <c r="C50" s="9"/>
      <c r="D50" s="9"/>
      <c r="E50" s="9"/>
      <c r="F50" s="9"/>
      <c r="G50" s="9"/>
      <c r="H50" s="9"/>
      <c r="I50" s="9"/>
      <c r="J50" s="17"/>
    </row>
    <row r="51" spans="1:10" ht="13.5" thickBot="1">
      <c r="A51" s="12" t="s">
        <v>15</v>
      </c>
      <c r="B51" s="9"/>
      <c r="C51" s="12" t="s">
        <v>16</v>
      </c>
      <c r="D51" s="9"/>
      <c r="E51" s="12" t="s">
        <v>17</v>
      </c>
      <c r="F51" s="9"/>
      <c r="G51" s="12" t="s">
        <v>18</v>
      </c>
      <c r="H51" s="9"/>
      <c r="I51" s="12" t="s">
        <v>19</v>
      </c>
      <c r="J51" s="15"/>
    </row>
    <row r="52" spans="1:12" ht="13.5" thickBot="1">
      <c r="A52" s="10" t="str">
        <f>IF(A51="octavio paz","CORRECTO!",IF(ISNA(MATCH("*paz",A51,0)),"MAL","CASI"))</f>
        <v>CORRECTO!</v>
      </c>
      <c r="B52" s="9"/>
      <c r="C52" s="10" t="str">
        <f>IF(C51="arthur clarke","CORRECTO!",IF(ISNA(MATCH("*clarke",C51,0)),"MAL","CASI"))</f>
        <v>CORRECTO!</v>
      </c>
      <c r="D52" s="9"/>
      <c r="E52" s="10" t="str">
        <f>IF(E51="gabriela mistral","CORRECTO!",IF(ISNA(MATCH("*mistral",E51,0)),"MAL","CASI"))</f>
        <v>CORRECTO!</v>
      </c>
      <c r="F52" s="9"/>
      <c r="G52" s="10" t="str">
        <f>IF(G51="juan rulfo","CORRECTO!",IF(ISNA(MATCH("*rulfo",G51,0)),"MAL","CASI"))</f>
        <v>CORRECTO!</v>
      </c>
      <c r="H52" s="9"/>
      <c r="I52" s="10" t="str">
        <f>IF(I51="paulo coelho","CORRECTO!",IF(ISNA(MATCH("*coelho",I51,0)),"MAL","CASI"))</f>
        <v>CORRECTO!</v>
      </c>
      <c r="J52" s="19"/>
      <c r="K52">
        <f>COUNTIF(A52:I52,"CORRECTO!")</f>
        <v>5</v>
      </c>
      <c r="L52">
        <f>COUNTIF(A52:G52:I52,"CORRECTO!")</f>
        <v>5</v>
      </c>
    </row>
    <row r="53" spans="1:10" ht="13.5" thickBot="1">
      <c r="A53" s="13" t="s">
        <v>52</v>
      </c>
      <c r="B53" s="9"/>
      <c r="C53" s="13" t="s">
        <v>47</v>
      </c>
      <c r="D53" s="9"/>
      <c r="E53" s="13" t="s">
        <v>50</v>
      </c>
      <c r="F53" s="9"/>
      <c r="G53" s="13" t="s">
        <v>52</v>
      </c>
      <c r="H53" s="9"/>
      <c r="I53" s="13" t="s">
        <v>40</v>
      </c>
      <c r="J53" s="19"/>
    </row>
    <row r="54" spans="1:12" ht="13.5" thickBot="1">
      <c r="A54" s="10" t="str">
        <f>IF(A53="mexico","CORRECTO!","MAL")</f>
        <v>CORRECTO!</v>
      </c>
      <c r="B54" s="9"/>
      <c r="C54" s="10" t="str">
        <f>IF(C53="inglaterra","CORRECTO!","MAL")</f>
        <v>CORRECTO!</v>
      </c>
      <c r="D54" s="9"/>
      <c r="E54" s="10" t="str">
        <f>IF(E53="chile","CORRECTO!","MAL")</f>
        <v>CORRECTO!</v>
      </c>
      <c r="F54" s="9"/>
      <c r="G54" s="10" t="str">
        <f>IF(G53="mexico","CORRECTO!","MAL")</f>
        <v>CORRECTO!</v>
      </c>
      <c r="H54" s="9"/>
      <c r="I54" s="10" t="str">
        <f>IF(I53="brasil","CORRECTO!","MAL")</f>
        <v>CORRECTO!</v>
      </c>
      <c r="J54" s="19"/>
      <c r="K54" s="14">
        <f>COUNTIF(A54:I54,"CORRECTO!")</f>
        <v>5</v>
      </c>
      <c r="L54">
        <f>COUNTIF(A54:G54:I54,"CORRECTO!")</f>
        <v>5</v>
      </c>
    </row>
    <row r="55" spans="1:10" ht="15.75">
      <c r="A55" s="8">
        <v>21</v>
      </c>
      <c r="B55" s="9"/>
      <c r="C55" s="8">
        <v>22</v>
      </c>
      <c r="D55" s="9"/>
      <c r="E55" s="8">
        <v>23</v>
      </c>
      <c r="F55" s="9"/>
      <c r="G55" s="8">
        <v>24</v>
      </c>
      <c r="H55" s="9"/>
      <c r="I55" s="8">
        <v>25</v>
      </c>
      <c r="J55" s="18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17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17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17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17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17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17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17"/>
    </row>
    <row r="63" spans="1:10" ht="13.5" thickBot="1">
      <c r="A63" s="9"/>
      <c r="B63" s="9"/>
      <c r="C63" s="9"/>
      <c r="D63" s="9"/>
      <c r="E63" s="9"/>
      <c r="F63" s="9"/>
      <c r="G63" s="9"/>
      <c r="H63" s="9"/>
      <c r="I63" s="9"/>
      <c r="J63" s="17"/>
    </row>
    <row r="64" spans="1:10" ht="13.5" thickBot="1">
      <c r="A64" s="12" t="s">
        <v>20</v>
      </c>
      <c r="B64" s="9"/>
      <c r="C64" s="12" t="s">
        <v>21</v>
      </c>
      <c r="D64" s="9"/>
      <c r="E64" s="12" t="s">
        <v>22</v>
      </c>
      <c r="F64" s="9"/>
      <c r="G64" s="12" t="s">
        <v>23</v>
      </c>
      <c r="H64" s="9"/>
      <c r="I64" s="12" t="s">
        <v>24</v>
      </c>
      <c r="J64" s="15"/>
    </row>
    <row r="65" spans="1:12" ht="13.5" thickBot="1">
      <c r="A65" s="10" t="str">
        <f>IF(A64="stephen king","CORRECTO!",IF(ISNA(MATCH("*king",A64,0)),"MAL","CASI"))</f>
        <v>CORRECTO!</v>
      </c>
      <c r="B65" s="9"/>
      <c r="C65" s="10" t="str">
        <f>IF(C64="mario benedetti","CORRECTO!",IF(ISNA(MATCH("*benedetti",C64,0)),"MAL","CASI"))</f>
        <v>CORRECTO!</v>
      </c>
      <c r="D65" s="9"/>
      <c r="E65" s="10" t="str">
        <f>IF(E64="philip jose farmer","CORRECTO!",IF(ISNA(MATCH("*jose farmer",E64,0)),"MAL","CASI"))</f>
        <v>CORRECTO!</v>
      </c>
      <c r="F65" s="9"/>
      <c r="G65" s="10" t="str">
        <f>IF(G64="gunter grass","CORRECTO!",IF(ISNA(MATCH("*grass",G64,0)),"MAL","CASI"))</f>
        <v>CORRECTO!</v>
      </c>
      <c r="H65" s="9"/>
      <c r="I65" s="10" t="str">
        <f>IF(I64="ernest hemingway","CORRECTO!",IF(ISNA(MATCH("*hemingway",I64,0)),"MAL","CASI"))</f>
        <v>CORRECTO!</v>
      </c>
      <c r="J65" s="19"/>
      <c r="K65">
        <f>COUNTIF(A65:I65,"CORRECTO!")</f>
        <v>5</v>
      </c>
      <c r="L65">
        <f>COUNTIF(A65:G65:I65,"CORRECTO!")</f>
        <v>5</v>
      </c>
    </row>
    <row r="66" spans="1:10" ht="13.5" thickBot="1">
      <c r="A66" s="13" t="s">
        <v>43</v>
      </c>
      <c r="B66" s="9"/>
      <c r="C66" s="13" t="s">
        <v>53</v>
      </c>
      <c r="D66" s="9"/>
      <c r="E66" s="13" t="s">
        <v>43</v>
      </c>
      <c r="F66" s="9"/>
      <c r="G66" s="13" t="s">
        <v>54</v>
      </c>
      <c r="H66" s="9"/>
      <c r="I66" s="13" t="s">
        <v>43</v>
      </c>
      <c r="J66" s="19"/>
    </row>
    <row r="67" spans="1:12" ht="13.5" thickBot="1">
      <c r="A67" s="10" t="str">
        <f>IF(A66="estados unidos","CORRECTO!","MAL")</f>
        <v>CORRECTO!</v>
      </c>
      <c r="B67" s="9"/>
      <c r="C67" s="10" t="str">
        <f>IF(C66="uruguay","CORRECTO!","MAL")</f>
        <v>CORRECTO!</v>
      </c>
      <c r="D67" s="9"/>
      <c r="E67" s="10" t="str">
        <f>IF(E66="estados unidos","CORRECTO!","MAL")</f>
        <v>CORRECTO!</v>
      </c>
      <c r="F67" s="9"/>
      <c r="G67" s="10" t="str">
        <f>IF(G66="alemania","CORRECTO!","MAL")</f>
        <v>CORRECTO!</v>
      </c>
      <c r="H67" s="9"/>
      <c r="I67" s="10" t="str">
        <f>IF(I66="estados unidos","CORRECTO!","MAL")</f>
        <v>CORRECTO!</v>
      </c>
      <c r="J67" s="19"/>
      <c r="K67">
        <f>COUNTIF(A67:I67,"CORRECTO!")</f>
        <v>5</v>
      </c>
      <c r="L67">
        <f>COUNTIF(A67:G67:I67,"CORRECTO!")</f>
        <v>5</v>
      </c>
    </row>
    <row r="68" spans="1:10" ht="15.75">
      <c r="A68" s="8">
        <v>26</v>
      </c>
      <c r="B68" s="9"/>
      <c r="C68" s="8">
        <v>27</v>
      </c>
      <c r="D68" s="9"/>
      <c r="E68" s="8">
        <v>28</v>
      </c>
      <c r="F68" s="9"/>
      <c r="G68" s="8">
        <v>29</v>
      </c>
      <c r="H68" s="9"/>
      <c r="I68" s="8">
        <v>30</v>
      </c>
      <c r="J68" s="18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17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17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17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17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17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17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17"/>
    </row>
    <row r="76" spans="1:10" ht="13.5" thickBot="1">
      <c r="A76" s="9"/>
      <c r="B76" s="9"/>
      <c r="C76" s="9"/>
      <c r="D76" s="9"/>
      <c r="E76" s="9"/>
      <c r="F76" s="9"/>
      <c r="G76" s="9"/>
      <c r="H76" s="9"/>
      <c r="I76" s="9"/>
      <c r="J76" s="17"/>
    </row>
    <row r="77" spans="1:10" ht="13.5" thickBot="1">
      <c r="A77" s="12" t="s">
        <v>25</v>
      </c>
      <c r="B77" s="9"/>
      <c r="C77" s="12" t="s">
        <v>26</v>
      </c>
      <c r="D77" s="9"/>
      <c r="E77" s="12" t="s">
        <v>27</v>
      </c>
      <c r="F77" s="9"/>
      <c r="G77" s="12" t="s">
        <v>28</v>
      </c>
      <c r="H77" s="9"/>
      <c r="I77" s="12" t="s">
        <v>29</v>
      </c>
      <c r="J77" s="15"/>
    </row>
    <row r="78" spans="1:11" ht="13.5" thickBot="1">
      <c r="A78" s="10" t="str">
        <f>IF(A77="adolfo bioy casares","CORRECTO!",IF(ISNA(MATCH("*casares",A77,0)),"MAL","CASI"))</f>
        <v>CORRECTO!</v>
      </c>
      <c r="B78" s="9"/>
      <c r="C78" s="10" t="str">
        <f>IF(C77="agatha christie","CORRECTO!",IF(ISNA(MATCH("*christie",C77,0)),"MAL","CASI"))</f>
        <v>CORRECTO!</v>
      </c>
      <c r="D78" s="9"/>
      <c r="E78" s="10" t="str">
        <f>IF(E77="alfonsina storni","CORRECTO!",IF(ISNA(MATCH("*storni",E77,0)),"MAL","CASI"))</f>
        <v>CORRECTO!</v>
      </c>
      <c r="F78" s="9"/>
      <c r="G78" s="10" t="str">
        <f>IF(G77="isabel allende","CORRECTO!",IF(ISNA(MATCH("*allende",G77,0)),"MAL","CASI"))</f>
        <v>CORRECTO!</v>
      </c>
      <c r="H78" s="9"/>
      <c r="I78" s="10" t="str">
        <f>IF(I77="tom clancy","CORRECTO!",IF(ISNA(MATCH("*clancy",I77,0)),"MAL","CASI"))</f>
        <v>CORRECTO!</v>
      </c>
      <c r="J78" s="19"/>
      <c r="K78">
        <f>COUNTIF(A78:I78,"CORRECTO!")</f>
        <v>5</v>
      </c>
    </row>
    <row r="79" spans="1:10" ht="13.5" thickBot="1">
      <c r="A79" s="13" t="s">
        <v>42</v>
      </c>
      <c r="B79" s="9"/>
      <c r="C79" s="13" t="s">
        <v>47</v>
      </c>
      <c r="D79" s="9"/>
      <c r="E79" s="13" t="s">
        <v>55</v>
      </c>
      <c r="F79" s="9"/>
      <c r="G79" s="13" t="s">
        <v>45</v>
      </c>
      <c r="H79" s="9"/>
      <c r="I79" s="13" t="s">
        <v>43</v>
      </c>
      <c r="J79" s="19"/>
    </row>
    <row r="80" spans="1:11" ht="13.5" thickBot="1">
      <c r="A80" s="10" t="str">
        <f>IF(A79="argentina","CORRECTO!","MAL")</f>
        <v>CORRECTO!</v>
      </c>
      <c r="B80" s="9"/>
      <c r="C80" s="10" t="str">
        <f>IF(C79="inglaterra","CORRECTO!","MAL")</f>
        <v>CORRECTO!</v>
      </c>
      <c r="D80" s="9"/>
      <c r="E80" s="10" t="str">
        <f>IF(E79="suiza","CORRECTO!","MAL")</f>
        <v>CORRECTO!</v>
      </c>
      <c r="F80" s="9"/>
      <c r="G80" s="10" t="str">
        <f>IF(G79="peru","CORRECTO!","MAL")</f>
        <v>CORRECTO!</v>
      </c>
      <c r="H80" s="9"/>
      <c r="I80" s="10" t="str">
        <f>IF(I79="estados unidos","CORRECTO!","MAL")</f>
        <v>CORRECTO!</v>
      </c>
      <c r="J80" s="19"/>
      <c r="K80">
        <f>COUNTIF(A80:I80,"CORRECTO!")</f>
        <v>5</v>
      </c>
    </row>
    <row r="81" spans="1:10" ht="15.75">
      <c r="A81" s="8">
        <v>31</v>
      </c>
      <c r="B81" s="9"/>
      <c r="C81" s="8">
        <v>32</v>
      </c>
      <c r="D81" s="9"/>
      <c r="E81" s="8">
        <v>33</v>
      </c>
      <c r="F81" s="9"/>
      <c r="G81" s="8">
        <v>34</v>
      </c>
      <c r="H81" s="9"/>
      <c r="I81" s="8">
        <v>35</v>
      </c>
      <c r="J81" s="18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17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17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17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17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17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17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17"/>
    </row>
    <row r="89" spans="1:10" ht="13.5" thickBot="1">
      <c r="A89" s="9"/>
      <c r="B89" s="9"/>
      <c r="C89" s="9"/>
      <c r="D89" s="9"/>
      <c r="E89" s="9"/>
      <c r="F89" s="9"/>
      <c r="G89" s="9"/>
      <c r="H89" s="9"/>
      <c r="I89" s="9"/>
      <c r="J89" s="17"/>
    </row>
    <row r="90" spans="1:10" ht="13.5" thickBot="1">
      <c r="A90" s="12" t="s">
        <v>30</v>
      </c>
      <c r="B90" s="9"/>
      <c r="C90" s="12" t="s">
        <v>31</v>
      </c>
      <c r="D90" s="9"/>
      <c r="E90" s="12" t="s">
        <v>32</v>
      </c>
      <c r="F90" s="9"/>
      <c r="G90" s="12" t="s">
        <v>33</v>
      </c>
      <c r="H90" s="9"/>
      <c r="I90" s="12" t="s">
        <v>34</v>
      </c>
      <c r="J90" s="15"/>
    </row>
    <row r="91" spans="1:11" ht="13.5" thickBot="1">
      <c r="A91" s="10" t="str">
        <f>IF(A90="antoine de saint exupery","CORRECTO!",IF(ISNA(MATCH("*exupery",A90,0)),"MAL","CASI"))</f>
        <v>CORRECTO!</v>
      </c>
      <c r="B91" s="9"/>
      <c r="C91" s="10" t="str">
        <f>IF(C90="thomas harris","CORRECTO!",IF(ISNA(MATCH("*harris",C90,0)),"MAL","CASI"))</f>
        <v>CORRECTO!</v>
      </c>
      <c r="D91" s="9"/>
      <c r="E91" s="10" t="str">
        <f>IF(E90="juana de ibarbourou","CORRECTO!",IF(ISNA(MATCH("*ibarbourou",E90,0)),"MAL","CASI"))</f>
        <v>CORRECTO!</v>
      </c>
      <c r="F91" s="9"/>
      <c r="G91" s="10" t="str">
        <f>IF(G90="dan brown","CORRECTO!",IF(ISNA(MATCH("*brown",G90,0)),"MAL","CASI"))</f>
        <v>CORRECTO!</v>
      </c>
      <c r="H91" s="9"/>
      <c r="I91" s="10" t="str">
        <f>IF(I90="horacio quiroga","CORRECTO!",IF(ISNA(MATCH("*quiroga",I90,0)),"MAL","CASI"))</f>
        <v>CORRECTO!</v>
      </c>
      <c r="J91" s="19"/>
      <c r="K91">
        <f>COUNTIF(A91:I91,"CORRECTO!")</f>
        <v>5</v>
      </c>
    </row>
    <row r="92" spans="1:10" ht="13.5" thickBot="1">
      <c r="A92" s="13" t="s">
        <v>56</v>
      </c>
      <c r="B92" s="9"/>
      <c r="C92" s="13" t="s">
        <v>43</v>
      </c>
      <c r="D92" s="9"/>
      <c r="E92" s="13" t="s">
        <v>53</v>
      </c>
      <c r="F92" s="9"/>
      <c r="G92" s="13" t="s">
        <v>43</v>
      </c>
      <c r="H92" s="9"/>
      <c r="I92" s="13" t="s">
        <v>53</v>
      </c>
      <c r="J92" s="19"/>
    </row>
    <row r="93" spans="1:11" ht="13.5" thickBot="1">
      <c r="A93" s="10" t="str">
        <f>IF(A92="francia","CORRECTO!","MAL")</f>
        <v>CORRECTO!</v>
      </c>
      <c r="B93" s="9"/>
      <c r="C93" s="10" t="str">
        <f>IF(C92="estados unidos","CORRECTO!","MAL")</f>
        <v>CORRECTO!</v>
      </c>
      <c r="D93" s="9"/>
      <c r="E93" s="10" t="str">
        <f>IF(E92="uruguay","CORRECTO!","MAL")</f>
        <v>CORRECTO!</v>
      </c>
      <c r="F93" s="9"/>
      <c r="G93" s="10" t="str">
        <f>IF(G92="estados unidos","CORRECTO!","MAL")</f>
        <v>CORRECTO!</v>
      </c>
      <c r="H93" s="9"/>
      <c r="I93" s="10" t="str">
        <f>IF(I92="uruguay","CORRECTO!","MAL")</f>
        <v>CORRECTO!</v>
      </c>
      <c r="J93" s="19"/>
      <c r="K93">
        <f>COUNTIF(A93:I93,"CORRECTO!")</f>
        <v>5</v>
      </c>
    </row>
    <row r="94" spans="1:10" ht="15.75">
      <c r="A94" s="8">
        <v>36</v>
      </c>
      <c r="B94" s="9"/>
      <c r="C94" s="8">
        <v>37</v>
      </c>
      <c r="D94" s="9"/>
      <c r="E94" s="8">
        <v>38</v>
      </c>
      <c r="F94" s="9"/>
      <c r="G94" s="8">
        <v>39</v>
      </c>
      <c r="H94" s="9"/>
      <c r="I94" s="8">
        <v>40</v>
      </c>
      <c r="J94" s="18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17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17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17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17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17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17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17"/>
    </row>
    <row r="102" spans="1:10" ht="13.5" thickBot="1">
      <c r="A102" s="9"/>
      <c r="B102" s="9"/>
      <c r="C102" s="9"/>
      <c r="D102" s="9"/>
      <c r="E102" s="9"/>
      <c r="F102" s="9"/>
      <c r="G102" s="9"/>
      <c r="H102" s="9"/>
      <c r="I102" s="9"/>
      <c r="J102" s="17"/>
    </row>
    <row r="103" spans="1:10" ht="13.5" thickBot="1">
      <c r="A103" s="12" t="s">
        <v>35</v>
      </c>
      <c r="B103" s="9"/>
      <c r="C103" s="12" t="s">
        <v>36</v>
      </c>
      <c r="D103" s="9"/>
      <c r="E103" s="12" t="s">
        <v>37</v>
      </c>
      <c r="F103" s="9"/>
      <c r="G103" s="12" t="s">
        <v>38</v>
      </c>
      <c r="H103" s="9"/>
      <c r="I103" s="12" t="s">
        <v>39</v>
      </c>
      <c r="J103" s="15"/>
    </row>
    <row r="104" spans="1:11" ht="13.5" thickBot="1">
      <c r="A104" s="10" t="str">
        <f>IF(A103="juan ramon jimenez","CORRECTO!",IF(ISNA(MATCH("*jimenez",A103,0)),"MAL","CASI"))</f>
        <v>CORRECTO!</v>
      </c>
      <c r="B104" s="9"/>
      <c r="C104" s="10" t="str">
        <f>IF(C103="julio verne","CORRECTO!",IF(ISNA(MATCH("*verne",C103,0)),"MAL","CASI"))</f>
        <v>CORRECTO!</v>
      </c>
      <c r="D104" s="9"/>
      <c r="E104" s="10" t="str">
        <f>IF(E103="robin cook","CORRECTO!",IF(ISNA(MATCH("*cook",E103,0)),"MAL","CASI"))</f>
        <v>CORRECTO!</v>
      </c>
      <c r="F104" s="9"/>
      <c r="G104" s="10" t="str">
        <f>IF(G103="maria elena walsh","CORRECTO!",IF(ISNA(MATCH("*walsh",G103,0)),"MAL","CASI"))</f>
        <v>CORRECTO!</v>
      </c>
      <c r="H104" s="9"/>
      <c r="I104" s="10" t="str">
        <f>IF(I103="jorge luis borges","CORRECTO!",IF(ISNA(MATCH("*borges",I103,0)),"MAL","CASI"))</f>
        <v>CORRECTO!</v>
      </c>
      <c r="J104" s="19"/>
      <c r="K104">
        <f>COUNTIF(A104:I104,"CORRECTO!")</f>
        <v>5</v>
      </c>
    </row>
    <row r="105" spans="1:10" ht="13.5" thickBot="1">
      <c r="A105" s="13" t="s">
        <v>48</v>
      </c>
      <c r="B105" s="9"/>
      <c r="C105" s="13" t="s">
        <v>56</v>
      </c>
      <c r="D105" s="9"/>
      <c r="E105" s="13" t="s">
        <v>43</v>
      </c>
      <c r="F105" s="9"/>
      <c r="G105" s="13" t="s">
        <v>42</v>
      </c>
      <c r="H105" s="9"/>
      <c r="I105" s="13" t="s">
        <v>42</v>
      </c>
      <c r="J105" s="19"/>
    </row>
    <row r="106" spans="1:11" ht="13.5" thickBot="1">
      <c r="A106" s="10" t="str">
        <f>IF(A105="españa","CORRECTO!","MAL")</f>
        <v>CORRECTO!</v>
      </c>
      <c r="B106" s="9"/>
      <c r="C106" s="10" t="str">
        <f>IF(C105="francia","CORRECTO!","MAL")</f>
        <v>CORRECTO!</v>
      </c>
      <c r="D106" s="9"/>
      <c r="E106" s="10" t="str">
        <f>IF(E105="estados unidos","CORRECTO!","MAL")</f>
        <v>CORRECTO!</v>
      </c>
      <c r="F106" s="9"/>
      <c r="G106" s="10" t="str">
        <f>IF(G105="argentina","CORRECTO!","MAL")</f>
        <v>CORRECTO!</v>
      </c>
      <c r="H106" s="9"/>
      <c r="I106" s="10" t="str">
        <f>IF(I105="argentina","CORRECTO!","MAL")</f>
        <v>CORRECTO!</v>
      </c>
      <c r="J106" s="19"/>
      <c r="K106">
        <f>COUNTIF(A106:I106,"CORRECTO!")</f>
        <v>5</v>
      </c>
    </row>
    <row r="107" ht="12.75">
      <c r="J107" s="17"/>
    </row>
    <row r="108" ht="12.75">
      <c r="J108" s="17"/>
    </row>
    <row r="109" ht="12.75">
      <c r="J109" s="17"/>
    </row>
    <row r="110" ht="12.75">
      <c r="J110" s="17"/>
    </row>
    <row r="111" ht="12.75">
      <c r="J111" s="17"/>
    </row>
    <row r="112" ht="12.75">
      <c r="J112" s="17"/>
    </row>
    <row r="113" ht="12.75">
      <c r="J113" s="17"/>
    </row>
    <row r="114" ht="12.75">
      <c r="J114" s="17"/>
    </row>
    <row r="115" ht="12.75">
      <c r="J115" s="17"/>
    </row>
    <row r="116" ht="12.75">
      <c r="J116" s="17"/>
    </row>
    <row r="117" ht="12.75">
      <c r="J117" s="17"/>
    </row>
    <row r="118" ht="12.75">
      <c r="J118" s="17"/>
    </row>
    <row r="119" ht="12.75">
      <c r="J119" s="17"/>
    </row>
    <row r="120" ht="12.75">
      <c r="J120" s="17"/>
    </row>
    <row r="121" ht="12.75">
      <c r="J121" s="17"/>
    </row>
    <row r="122" ht="12.75">
      <c r="J122" s="17"/>
    </row>
    <row r="123" ht="12.75">
      <c r="J123" s="17"/>
    </row>
    <row r="124" ht="12.75">
      <c r="J124" s="17"/>
    </row>
    <row r="125" ht="12.75">
      <c r="J125" s="17"/>
    </row>
    <row r="126" ht="12.75">
      <c r="J126" s="17"/>
    </row>
  </sheetData>
  <sheetProtection password="CCFE" sheet="1" objects="1" scenarios="1"/>
  <conditionalFormatting sqref="I65:J65 G65 E65 C65 A65 A52 C52 E52 G52 I52:J52 I39:J39 G39 E39 C39 A39 A26 C26 E26 G26 I26:J26 I13:J13 G13 E13 C13 A13 C15 A28 E15 G67 G15 C28 E28 G28 I28:J28 I15:J15 A15 A41 C41 E41 G41 I41:J41 A54 C54 E54 G54 I54:J54 A67 C67 E67 I67:J67 I78:J78 G78 E78 C78 A78 G80 A80 C80 E80 I80:J80 I91:J91 G91 E91 C91 A91 G93 A93 C93 E93 I93:J93 I104:J104 G104 E104 C104 A104 G106 A106 C106 E106 I106:J106">
    <cfRule type="cellIs" priority="1" dxfId="0" operator="equal" stopIfTrue="1">
      <formula>"CORRECTO!"</formula>
    </cfRule>
    <cfRule type="cellIs" priority="2" dxfId="1" operator="equal" stopIfTrue="1">
      <formula>"CASI"</formula>
    </cfRule>
    <cfRule type="cellIs" priority="3" dxfId="2" operator="equal" stopIfTrue="1">
      <formula>"MAL"</formula>
    </cfRule>
  </conditionalFormatting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2007-10-05T19:19:25Z</dcterms:created>
  <dcterms:modified xsi:type="dcterms:W3CDTF">2007-11-23T22:58:59Z</dcterms:modified>
  <cp:category/>
  <cp:version/>
  <cp:contentType/>
  <cp:contentStatus/>
</cp:coreProperties>
</file>